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доход" sheetId="1" r:id="rId1"/>
    <sheet name="расх" sheetId="2" r:id="rId2"/>
    <sheet name="оценка" sheetId="3" r:id="rId3"/>
    <sheet name="ср-ср финпл прил1" sheetId="4" r:id="rId4"/>
    <sheet name="ср-ср финпл пр2" sheetId="5" r:id="rId5"/>
  </sheets>
  <definedNames>
    <definedName name="_xlnm.Print_Area" localSheetId="0">доход!$A$1:$F$27</definedName>
  </definedNames>
  <calcPr calcId="114210"/>
</workbook>
</file>

<file path=xl/calcChain.xml><?xml version="1.0" encoding="utf-8"?>
<calcChain xmlns="http://schemas.openxmlformats.org/spreadsheetml/2006/main">
  <c r="G32" i="5"/>
  <c r="F32"/>
  <c r="G11"/>
  <c r="F11"/>
  <c r="G14"/>
  <c r="F14"/>
  <c r="E14"/>
  <c r="E12"/>
  <c r="E11"/>
  <c r="B18" i="3"/>
  <c r="B17"/>
  <c r="C13"/>
  <c r="F27" i="1"/>
  <c r="G17" i="2"/>
  <c r="B19" i="3"/>
  <c r="B16"/>
  <c r="B14"/>
  <c r="B13"/>
  <c r="B10"/>
  <c r="E14" i="2"/>
  <c r="B28" i="3"/>
  <c r="C28"/>
  <c r="F14" i="2"/>
  <c r="G9" i="5"/>
  <c r="G8"/>
  <c r="B24" i="3"/>
  <c r="B8"/>
  <c r="E35" i="2"/>
  <c r="B33" i="3"/>
  <c r="C33"/>
  <c r="F35" i="2"/>
  <c r="G35"/>
  <c r="D35"/>
  <c r="E26"/>
  <c r="F26"/>
  <c r="G26"/>
  <c r="D26"/>
  <c r="D14"/>
  <c r="E22" i="1"/>
  <c r="E27"/>
  <c r="G21" i="2"/>
  <c r="F21"/>
  <c r="E21"/>
  <c r="B31" i="3"/>
  <c r="C31"/>
  <c r="D21" i="2"/>
  <c r="G28" i="5"/>
  <c r="G27"/>
  <c r="F28"/>
  <c r="E28"/>
  <c r="G12"/>
  <c r="F9"/>
  <c r="F8"/>
  <c r="E9"/>
  <c r="E8"/>
  <c r="F12"/>
  <c r="E16"/>
  <c r="F19"/>
  <c r="G19"/>
  <c r="E19"/>
  <c r="F21"/>
  <c r="G21"/>
  <c r="E21"/>
  <c r="F25"/>
  <c r="G25"/>
  <c r="E25"/>
  <c r="F27"/>
  <c r="E27"/>
  <c r="E29"/>
  <c r="C31" i="4"/>
  <c r="D31"/>
  <c r="B31"/>
  <c r="B19"/>
  <c r="B21"/>
  <c r="B12" i="3"/>
  <c r="B11"/>
  <c r="B9"/>
  <c r="C9"/>
  <c r="E30" i="2"/>
  <c r="F30"/>
  <c r="G30"/>
  <c r="D30"/>
  <c r="C27" i="1"/>
  <c r="C19" i="4"/>
  <c r="C21"/>
  <c r="D19"/>
  <c r="D21"/>
  <c r="E17" i="2"/>
  <c r="B29" i="3"/>
  <c r="C29"/>
  <c r="F17" i="2"/>
  <c r="E19"/>
  <c r="B30" i="3"/>
  <c r="C30"/>
  <c r="F19" i="2"/>
  <c r="G19"/>
  <c r="E24"/>
  <c r="F24"/>
  <c r="G24"/>
  <c r="D24"/>
  <c r="D19"/>
  <c r="D17"/>
  <c r="G14"/>
  <c r="E12"/>
  <c r="F12"/>
  <c r="G12"/>
  <c r="D12"/>
  <c r="G10"/>
  <c r="E10"/>
  <c r="F10"/>
  <c r="D10"/>
  <c r="E8"/>
  <c r="F8"/>
  <c r="G8"/>
  <c r="D8"/>
  <c r="E6"/>
  <c r="F6"/>
  <c r="G6"/>
  <c r="D6"/>
  <c r="B23" i="3"/>
  <c r="C8"/>
  <c r="C23"/>
  <c r="D27" i="1"/>
  <c r="C24" i="3"/>
  <c r="G18" i="5"/>
  <c r="G7"/>
  <c r="F18"/>
  <c r="F7"/>
  <c r="E18"/>
  <c r="D16" i="2"/>
  <c r="G16"/>
  <c r="F16"/>
  <c r="E16"/>
  <c r="E5"/>
  <c r="E4"/>
  <c r="B27" i="3"/>
  <c r="G5" i="2"/>
  <c r="G4"/>
  <c r="D23"/>
  <c r="G23"/>
  <c r="E23"/>
  <c r="B32" i="3"/>
  <c r="C32"/>
  <c r="F23" i="2"/>
  <c r="F5"/>
  <c r="F4"/>
  <c r="D5"/>
  <c r="D4"/>
  <c r="G38"/>
  <c r="C25" i="3"/>
  <c r="D38" i="2"/>
  <c r="F38"/>
  <c r="E38"/>
  <c r="B25" i="3"/>
  <c r="E7" i="5"/>
  <c r="B34" i="3"/>
  <c r="B35"/>
  <c r="C27"/>
  <c r="C34"/>
  <c r="C35"/>
</calcChain>
</file>

<file path=xl/sharedStrings.xml><?xml version="1.0" encoding="utf-8"?>
<sst xmlns="http://schemas.openxmlformats.org/spreadsheetml/2006/main" count="255" uniqueCount="187">
  <si>
    <t>Коды бюджетной классификации</t>
  </si>
  <si>
    <t>Показатели бюджета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</si>
  <si>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</si>
  <si>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</si>
  <si>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</si>
  <si>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</si>
  <si>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</si>
  <si>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</si>
  <si>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</si>
  <si>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</si>
  <si>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</si>
  <si>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</si>
  <si>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</si>
  <si>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</si>
  <si>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</si>
  <si>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</si>
  <si>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</si>
  <si>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</si>
  <si>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</si>
  <si>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</si>
  <si>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</si>
  <si>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</si>
  <si>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</si>
  <si>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</si>
  <si>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</si>
  <si>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</si>
  <si>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</si>
  <si>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</si>
  <si>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</si>
  <si>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</si>
  <si>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</si>
  <si>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</si>
  <si>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</si>
  <si>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</si>
  <si>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</si>
  <si>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</si>
  <si>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</si>
  <si>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</si>
  <si>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</si>
  <si>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</si>
  <si>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</si>
  <si>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</si>
  <si>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</si>
  <si>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</si>
  <si>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</si>
  <si>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</si>
  <si>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</si>
  <si>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</si>
  <si>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</si>
  <si>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</si>
  <si>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</si>
  <si>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</si>
  <si>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</si>
  <si>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</si>
  <si>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</si>
  <si>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</si>
  <si>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</si>
  <si>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</si>
  <si>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</si>
  <si>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</si>
  <si>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</si>
  <si>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</si>
  <si>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</si>
  <si>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</si>
  <si>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</si>
  <si>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</si>
  <si>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</si>
  <si>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</si>
  <si>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</si>
  <si>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</si>
  <si>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</si>
  <si>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</si>
  <si>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</si>
  <si>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</si>
  <si>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</si>
  <si>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</si>
  <si>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</si>
  <si>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</si>
  <si>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</si>
  <si>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</si>
  <si>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</si>
  <si>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</si>
  <si>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</si>
  <si>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Земельный налог(131)</t>
  </si>
  <si>
    <t>Земельный налог (231)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</si>
  <si>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</si>
  <si>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</si>
  <si>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</si>
  <si>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</si>
  <si>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</si>
  <si>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</si>
  <si>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</si>
  <si>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</si>
  <si>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</si>
  <si>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</si>
  <si>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</si>
  <si>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</si>
  <si>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</si>
  <si>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</si>
  <si>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</si>
  <si>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</si>
  <si>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ОБЪЕМ</t>
  </si>
  <si>
    <t>(в  тыс.руб.)</t>
  </si>
  <si>
    <t>2016год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</si>
  <si>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</si>
  <si>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</si>
  <si>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</si>
  <si>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</si>
  <si>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</si>
  <si>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</si>
  <si>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</si>
  <si>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</si>
  <si>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</si>
  <si>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</si>
  <si>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</si>
  <si>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</si>
  <si>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</si>
  <si>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</si>
  <si>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</si>
  <si>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</si>
  <si>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</si>
  <si>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</si>
  <si>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</si>
  <si>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</si>
  <si>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</si>
  <si>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</si>
  <si>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</si>
  <si>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</si>
  <si>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</si>
  <si>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</si>
  <si>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</si>
  <si>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</si>
  <si>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</si>
  <si>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</si>
  <si>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</si>
  <si>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</si>
  <si>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</si>
  <si>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</si>
  <si>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</si>
  <si>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</si>
  <si>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2017год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</si>
  <si>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</si>
  <si>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</si>
  <si>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</si>
  <si>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</si>
  <si>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</si>
  <si>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</si>
  <si>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</si>
  <si>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</si>
  <si>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</si>
  <si>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Капитальный ремонт многоквартирных домов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</si>
  <si>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</si>
  <si>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</si>
  <si>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863 1 11 05075 10 0000 120</t>
  </si>
  <si>
    <t>Доходы от сдачи в аренду имущества, состовляющего казну</t>
  </si>
  <si>
    <t>2110347</t>
  </si>
  <si>
    <t>9900351</t>
  </si>
  <si>
    <t>863 1 11 05025 10 0000 120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</si>
  <si>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</si>
  <si>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Приложение № 1                                                                                                                      к проекту среднесрочного финансового                                                                           плана сельского поселения                                                                                Мендяновский сельсовет                                                                                    муниципального района                                                                                             Альшеевский район                                                                                                        Республики Башкортостан </t>
  </si>
  <si>
    <t>доходов бюджета сельского поселения  Мендяновский сельсовет</t>
  </si>
  <si>
    <t xml:space="preserve">1.7.Финансы.
Доходная часть сельского поселения Мендяновский сельсовет (тыс.руб.)   Таблица 1.                                                                                                                       
</t>
  </si>
  <si>
    <t>Отчет 2014 г.</t>
  </si>
  <si>
    <t>Бюджет 2015г ОЦЕНКА</t>
  </si>
  <si>
    <t>Исполнение бюджета на 01.11.15</t>
  </si>
  <si>
    <t>Прогноз 2016 г.</t>
  </si>
  <si>
    <t>Расходная часть сельского поселения Мендяновский сельсовет (тыс.руб)</t>
  </si>
  <si>
    <t>Бюджет 2015г (Оценка)</t>
  </si>
  <si>
    <t>Прогноз 2016г.</t>
  </si>
  <si>
    <t>План с учетом изменений на 2015 год</t>
  </si>
  <si>
    <t>Ожидаемое исполнениеза 2015 год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</si>
  <si>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Мендяновский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</si>
  <si>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2018 год</t>
  </si>
  <si>
    <t>по основным источникам на 2016 -2018 годы</t>
  </si>
  <si>
    <t>2018год</t>
  </si>
  <si>
    <t>791 2 02 09054 10 7301 151</t>
  </si>
  <si>
    <t>863 1 14 02053 10 0000 410</t>
  </si>
  <si>
    <t>863 1 14 06025 10 0000 430</t>
  </si>
  <si>
    <t>Доходы от продажи земельных участков, находящиеся в собственности  поселений</t>
  </si>
  <si>
    <t>706 1 16 51040 02 0000 140</t>
  </si>
  <si>
    <t>Денежные взыскания (штрафы)</t>
  </si>
  <si>
    <t>2117404</t>
  </si>
  <si>
    <t xml:space="preserve">Оценка ожидаемого исполнения  бюджета сельского поселения Мендяновский сельсовет муниципального районаАльшеевский район Республики Башкортостан  за 2015 год                                                                                        </t>
  </si>
  <si>
    <t>Ведомственная структура расходов бюджета сельского поселения Мендяновский  сельсовет муниципального района Альшеевский район Республики Башкортостан  на плановый период  2016-2018 годов</t>
  </si>
  <si>
    <t>Мероприятия по благоустройству территорий населенных пунктов и осуществлению дорожной деятельности в границах сельских поселений</t>
  </si>
  <si>
    <t>Муниципальная программа «Модернизация и реформирование жилищно-коммунального хозяйства сельского поселения Мендяновский сельсовет муниципального района  Альшеевский  район Республики Башкортостан на 2014-2016 годы»</t>
  </si>
  <si>
    <t>Муниципальная программа «Стимулирование развития жилищного строительства на территории сельского поселения Мендяновский сельсовет  муниципального района Альшеевский район Республики Башкортостан в 2014-2016 годах»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</si>
</sst>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center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horizontal="right" vertical="top" wrapText="1"/>
    </xf>
    <xf numFmtId="49" fontId="2" fillId="0" borderId="4" xfId="0" applyNumberFormat="1" applyFont="1" applyFill="1" applyBorder="1" applyAlignment="1">
      <alignment horizontal="right" vertical="top"/>
    </xf>
    <xf numFmtId="164" fontId="7" fillId="0" borderId="4" xfId="0" applyNumberFormat="1" applyFont="1" applyBorder="1" applyAlignment="1">
      <alignment horizontal="right" vertical="top" wrapText="1"/>
    </xf>
    <xf numFmtId="164" fontId="6" fillId="0" borderId="4" xfId="0" applyNumberFormat="1" applyFont="1" applyBorder="1" applyAlignment="1">
      <alignment horizontal="right" vertical="top" wrapText="1"/>
    </xf>
    <xf numFmtId="164" fontId="6" fillId="0" borderId="4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right" wrapText="1"/>
    </xf>
    <xf numFmtId="164" fontId="5" fillId="0" borderId="4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4" xfId="0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right" vertical="top" wrapText="1"/>
    </xf>
    <xf numFmtId="165" fontId="7" fillId="0" borderId="4" xfId="0" applyNumberFormat="1" applyFont="1" applyBorder="1" applyAlignment="1">
      <alignment horizontal="right" vertical="top" wrapText="1"/>
    </xf>
    <xf numFmtId="0" fontId="7" fillId="0" borderId="9" xfId="0" applyFont="1" applyBorder="1" applyAlignment="1">
      <alignment horizontal="left" vertical="top" wrapText="1"/>
    </xf>
    <xf numFmtId="165" fontId="7" fillId="0" borderId="9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/>
    </xf>
    <xf numFmtId="49" fontId="3" fillId="0" borderId="4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6" fillId="0" borderId="2" xfId="0" applyFont="1" applyBorder="1" applyAlignment="1">
      <alignment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49" fontId="2" fillId="0" borderId="2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/>
    <xf numFmtId="0" fontId="9" fillId="0" borderId="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wrapText="1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5" fontId="7" fillId="0" borderId="7" xfId="0" applyNumberFormat="1" applyFont="1" applyBorder="1" applyAlignment="1">
      <alignment horizontal="right" vertical="top" wrapText="1"/>
    </xf>
    <xf numFmtId="165" fontId="7" fillId="0" borderId="8" xfId="0" applyNumberFormat="1" applyFont="1" applyBorder="1" applyAlignment="1">
      <alignment horizontal="right" vertical="top" wrapText="1"/>
    </xf>
    <xf numFmtId="165" fontId="6" fillId="0" borderId="14" xfId="0" applyNumberFormat="1" applyFont="1" applyBorder="1" applyAlignment="1">
      <alignment horizontal="right" vertical="top" wrapText="1"/>
    </xf>
    <xf numFmtId="165" fontId="6" fillId="0" borderId="15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154" zoomScaleSheetLayoutView="154" workbookViewId="0">
      <selection activeCell="B26" sqref="B26"/>
    </sheetView>
  </sheetViews>
  <sheetFormatPr defaultRowHeight="15"/>
  <cols>
    <col min="1" max="1" width="21" customWidth="1"/>
    <col min="2" max="2" width="31.42578125" customWidth="1"/>
  </cols>
  <sheetData>
    <row r="1" spans="1:7" ht="29.25" customHeight="1" thickBot="1">
      <c r="A1" s="97" t="s">
        <v>161</v>
      </c>
      <c r="B1" s="97"/>
      <c r="C1" s="97"/>
      <c r="D1" s="97"/>
      <c r="E1" s="97"/>
      <c r="F1" s="97"/>
    </row>
    <row r="2" spans="1:7" ht="63.75" customHeight="1">
      <c r="A2" s="6" t="s">
        <v>0</v>
      </c>
      <c r="B2" s="6" t="s">
        <v>1</v>
      </c>
      <c r="C2" s="6" t="s">
        <v>162</v>
      </c>
      <c r="D2" s="6" t="s">
        <v>163</v>
      </c>
      <c r="E2" s="6" t="s">
        <v>164</v>
      </c>
      <c r="F2" s="6" t="s">
        <v>165</v>
      </c>
      <c r="G2" s="1"/>
    </row>
    <row r="3" spans="1:7" ht="20.25" customHeight="1" thickBot="1">
      <c r="A3" s="2" t="s">
        <v>2</v>
      </c>
      <c r="B3" s="3" t="s">
        <v>3</v>
      </c>
      <c r="C3" s="7">
        <v>81.2</v>
      </c>
      <c r="D3" s="8">
        <v>14</v>
      </c>
      <c r="E3" s="8">
        <v>10.1</v>
      </c>
      <c r="F3" s="8">
        <v>15</v>
      </c>
      <c r="G3" s="1"/>
    </row>
    <row r="4" spans="1:7" ht="21" customHeight="1" thickBot="1">
      <c r="A4" s="2" t="s">
        <v>4</v>
      </c>
      <c r="B4" s="3" t="s">
        <v>3</v>
      </c>
      <c r="C4" s="7">
        <v>0.1</v>
      </c>
      <c r="D4" s="8"/>
      <c r="E4" s="8"/>
      <c r="F4" s="8"/>
      <c r="G4" s="1"/>
    </row>
    <row r="5" spans="1:7" ht="16.5" customHeight="1" thickBot="1">
      <c r="A5" s="2" t="s">
        <v>5</v>
      </c>
      <c r="B5" s="3" t="s">
        <v>6</v>
      </c>
      <c r="C5" s="7">
        <v>9</v>
      </c>
      <c r="D5" s="8">
        <v>5</v>
      </c>
      <c r="E5" s="8">
        <v>3.3</v>
      </c>
      <c r="F5" s="8">
        <v>4</v>
      </c>
      <c r="G5" s="1"/>
    </row>
    <row r="6" spans="1:7" ht="15.75" customHeight="1" thickBot="1">
      <c r="A6" s="2" t="s">
        <v>7</v>
      </c>
      <c r="B6" s="3" t="s">
        <v>8</v>
      </c>
      <c r="C6" s="7">
        <v>41.4</v>
      </c>
      <c r="D6" s="8">
        <v>35</v>
      </c>
      <c r="E6" s="8">
        <v>42.7</v>
      </c>
      <c r="F6" s="8">
        <v>9</v>
      </c>
      <c r="G6" s="1"/>
    </row>
    <row r="7" spans="1:7" ht="18" customHeight="1" thickBot="1">
      <c r="A7" s="2" t="s">
        <v>9</v>
      </c>
      <c r="B7" s="3" t="s">
        <v>10</v>
      </c>
      <c r="C7" s="7">
        <v>210</v>
      </c>
      <c r="D7" s="8">
        <v>140</v>
      </c>
      <c r="E7" s="8">
        <v>144.69999999999999</v>
      </c>
      <c r="F7" s="8">
        <v>141</v>
      </c>
      <c r="G7" s="1"/>
    </row>
    <row r="8" spans="1:7" ht="18" customHeight="1" thickBot="1">
      <c r="A8" s="2" t="s">
        <v>11</v>
      </c>
      <c r="B8" s="3" t="s">
        <v>10</v>
      </c>
      <c r="C8" s="7">
        <v>124.3</v>
      </c>
      <c r="D8" s="8">
        <v>203</v>
      </c>
      <c r="E8" s="8">
        <v>217.7</v>
      </c>
      <c r="F8" s="8">
        <v>200</v>
      </c>
      <c r="G8" s="1"/>
    </row>
    <row r="9" spans="1:7" ht="18" customHeight="1" thickBot="1">
      <c r="A9" s="2" t="s">
        <v>12</v>
      </c>
      <c r="B9" s="3" t="s">
        <v>13</v>
      </c>
      <c r="C9" s="7">
        <v>9.8000000000000007</v>
      </c>
      <c r="D9" s="8">
        <v>7</v>
      </c>
      <c r="E9" s="8">
        <v>3.8</v>
      </c>
      <c r="F9" s="8">
        <v>9</v>
      </c>
      <c r="G9" s="1"/>
    </row>
    <row r="10" spans="1:7" ht="39" customHeight="1" thickBot="1">
      <c r="A10" s="2" t="s">
        <v>14</v>
      </c>
      <c r="B10" s="3" t="s">
        <v>15</v>
      </c>
      <c r="C10" s="7">
        <v>9.8000000000000007</v>
      </c>
      <c r="D10" s="8"/>
      <c r="E10" s="8"/>
      <c r="F10" s="8"/>
      <c r="G10" s="1"/>
    </row>
    <row r="11" spans="1:7" ht="24" customHeight="1" thickBot="1">
      <c r="A11" s="2" t="s">
        <v>157</v>
      </c>
      <c r="B11" s="75" t="s">
        <v>158</v>
      </c>
      <c r="C11" s="7"/>
      <c r="D11" s="8">
        <v>12</v>
      </c>
      <c r="E11" s="8"/>
      <c r="F11" s="8"/>
      <c r="G11" s="1"/>
    </row>
    <row r="12" spans="1:7" ht="24" customHeight="1" thickBot="1">
      <c r="A12" s="2" t="s">
        <v>16</v>
      </c>
      <c r="B12" s="3" t="s">
        <v>17</v>
      </c>
      <c r="C12" s="7"/>
      <c r="D12" s="8">
        <v>20</v>
      </c>
      <c r="E12" s="8"/>
      <c r="F12" s="8"/>
      <c r="G12" s="1"/>
    </row>
    <row r="13" spans="1:7" ht="24" customHeight="1" thickBot="1">
      <c r="A13" s="2" t="s">
        <v>153</v>
      </c>
      <c r="B13" s="3" t="s">
        <v>154</v>
      </c>
      <c r="C13" s="7">
        <v>1.6</v>
      </c>
      <c r="D13" s="8"/>
      <c r="E13" s="8"/>
      <c r="F13" s="8"/>
      <c r="G13" s="1"/>
    </row>
    <row r="14" spans="1:7" ht="36.75" customHeight="1" thickBot="1">
      <c r="A14" s="2" t="s">
        <v>18</v>
      </c>
      <c r="B14" s="3" t="s">
        <v>19</v>
      </c>
      <c r="C14" s="7"/>
      <c r="D14" s="8"/>
      <c r="E14" s="8">
        <v>0.2</v>
      </c>
      <c r="F14" s="8"/>
      <c r="G14" s="1"/>
    </row>
    <row r="15" spans="1:7" ht="17.25" customHeight="1" thickBot="1">
      <c r="A15" s="2" t="s">
        <v>20</v>
      </c>
      <c r="B15" s="3" t="s">
        <v>21</v>
      </c>
      <c r="C15" s="7"/>
      <c r="D15" s="8"/>
      <c r="E15" s="8"/>
      <c r="F15" s="8"/>
      <c r="G15" s="1"/>
    </row>
    <row r="16" spans="1:7" ht="26.25" customHeight="1" thickBot="1">
      <c r="A16" s="2" t="s">
        <v>176</v>
      </c>
      <c r="B16" s="75" t="s">
        <v>22</v>
      </c>
      <c r="C16" s="7"/>
      <c r="D16" s="8"/>
      <c r="E16" s="8">
        <v>2.2999999999999998</v>
      </c>
      <c r="F16" s="8"/>
      <c r="G16" s="1"/>
    </row>
    <row r="17" spans="1:7" ht="26.25" customHeight="1" thickBot="1">
      <c r="A17" s="2" t="s">
        <v>177</v>
      </c>
      <c r="B17" s="75" t="s">
        <v>178</v>
      </c>
      <c r="C17" s="7"/>
      <c r="D17" s="8"/>
      <c r="E17" s="8">
        <v>17</v>
      </c>
      <c r="F17" s="8"/>
      <c r="G17" s="1"/>
    </row>
    <row r="18" spans="1:7" ht="22.5" customHeight="1" thickBot="1">
      <c r="A18" s="2" t="s">
        <v>23</v>
      </c>
      <c r="B18" s="75" t="s">
        <v>24</v>
      </c>
      <c r="C18" s="7">
        <v>2.2000000000000002</v>
      </c>
      <c r="D18" s="8"/>
      <c r="E18" s="8"/>
      <c r="F18" s="8"/>
      <c r="G18" s="1"/>
    </row>
    <row r="19" spans="1:7" ht="26.25" customHeight="1" thickBot="1">
      <c r="A19" s="2" t="s">
        <v>25</v>
      </c>
      <c r="B19" s="3" t="s">
        <v>26</v>
      </c>
      <c r="C19" s="7"/>
      <c r="D19" s="8"/>
      <c r="E19" s="8"/>
      <c r="F19" s="8"/>
      <c r="G19" s="1"/>
    </row>
    <row r="20" spans="1:7" ht="28.5" customHeight="1" thickBot="1">
      <c r="A20" s="2" t="s">
        <v>28</v>
      </c>
      <c r="B20" s="3" t="s">
        <v>29</v>
      </c>
      <c r="C20" s="7">
        <v>694.6</v>
      </c>
      <c r="D20" s="8">
        <v>694.6</v>
      </c>
      <c r="E20" s="8">
        <v>579.5</v>
      </c>
      <c r="F20" s="8">
        <v>855.8</v>
      </c>
      <c r="G20" s="1"/>
    </row>
    <row r="21" spans="1:7" ht="48" customHeight="1" thickBot="1">
      <c r="A21" s="2" t="s">
        <v>30</v>
      </c>
      <c r="B21" s="3" t="s">
        <v>31</v>
      </c>
      <c r="C21" s="7">
        <v>58.8</v>
      </c>
      <c r="D21" s="8">
        <v>58.8</v>
      </c>
      <c r="E21" s="8">
        <v>58.8</v>
      </c>
      <c r="F21" s="8">
        <v>70.2</v>
      </c>
      <c r="G21" s="1"/>
    </row>
    <row r="22" spans="1:7" ht="28.5" customHeight="1" thickBot="1">
      <c r="A22" s="2" t="s">
        <v>32</v>
      </c>
      <c r="B22" s="3" t="s">
        <v>33</v>
      </c>
      <c r="C22" s="7"/>
      <c r="D22" s="8"/>
      <c r="E22" s="8">
        <f>D22</f>
        <v>0</v>
      </c>
      <c r="F22" s="8"/>
      <c r="G22" s="1"/>
    </row>
    <row r="23" spans="1:7" ht="24" customHeight="1" thickBot="1">
      <c r="A23" s="2" t="s">
        <v>34</v>
      </c>
      <c r="B23" s="3" t="s">
        <v>33</v>
      </c>
      <c r="C23" s="7">
        <v>200</v>
      </c>
      <c r="D23" s="8">
        <v>400</v>
      </c>
      <c r="E23" s="8">
        <v>400</v>
      </c>
      <c r="F23" s="8">
        <v>500</v>
      </c>
      <c r="G23" s="1"/>
    </row>
    <row r="24" spans="1:7" ht="27.75" customHeight="1" thickBot="1">
      <c r="A24" s="2" t="s">
        <v>35</v>
      </c>
      <c r="B24" s="3" t="s">
        <v>33</v>
      </c>
      <c r="C24" s="7">
        <v>200</v>
      </c>
      <c r="D24" s="8">
        <v>100</v>
      </c>
      <c r="E24" s="8">
        <v>100</v>
      </c>
      <c r="F24" s="8"/>
      <c r="G24" s="1"/>
    </row>
    <row r="25" spans="1:7" ht="24" customHeight="1" thickBot="1">
      <c r="A25" s="2" t="s">
        <v>175</v>
      </c>
      <c r="B25" s="3" t="s">
        <v>27</v>
      </c>
      <c r="C25" s="7">
        <v>216.9</v>
      </c>
      <c r="D25" s="8">
        <v>61.4</v>
      </c>
      <c r="E25" s="8">
        <v>61.4</v>
      </c>
      <c r="F25" s="8"/>
      <c r="G25" s="1"/>
    </row>
    <row r="26" spans="1:7" ht="18" customHeight="1" thickBot="1">
      <c r="A26" s="2" t="s">
        <v>179</v>
      </c>
      <c r="B26" s="3" t="s">
        <v>180</v>
      </c>
      <c r="C26" s="7"/>
      <c r="D26" s="8"/>
      <c r="E26" s="8">
        <v>0.5</v>
      </c>
      <c r="F26" s="8"/>
      <c r="G26" s="1"/>
    </row>
    <row r="27" spans="1:7" ht="15.75" thickBot="1">
      <c r="A27" s="4"/>
      <c r="B27" s="5" t="s">
        <v>36</v>
      </c>
      <c r="C27" s="7">
        <f>SUM(C3:C25)</f>
        <v>1859.7</v>
      </c>
      <c r="D27" s="7">
        <f>SUM(D3:D25)</f>
        <v>1750.8</v>
      </c>
      <c r="E27" s="7">
        <f>SUM(E3:E26)</f>
        <v>1642</v>
      </c>
      <c r="F27" s="7">
        <f>SUM(F3:F26)</f>
        <v>1804</v>
      </c>
      <c r="G27" s="1"/>
    </row>
  </sheetData>
  <mergeCells count="1">
    <mergeCell ref="A1:F1"/>
  </mergeCells>
  <phoneticPr fontId="0" type="noConversion"/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view="pageBreakPreview" zoomScale="166" zoomScaleSheetLayoutView="166" workbookViewId="0">
      <selection activeCell="G28" sqref="G28"/>
    </sheetView>
  </sheetViews>
  <sheetFormatPr defaultRowHeight="15"/>
  <cols>
    <col min="1" max="1" width="24.140625" style="58" customWidth="1"/>
    <col min="2" max="16384" width="9.140625" style="58"/>
  </cols>
  <sheetData>
    <row r="1" spans="1:7">
      <c r="A1" s="98" t="s">
        <v>166</v>
      </c>
      <c r="B1" s="98"/>
      <c r="C1" s="98"/>
      <c r="D1" s="98"/>
      <c r="E1" s="98"/>
      <c r="F1" s="98"/>
      <c r="G1" s="98"/>
    </row>
    <row r="2" spans="1:7" ht="15.75" thickBot="1">
      <c r="A2" s="99" t="s">
        <v>37</v>
      </c>
      <c r="B2" s="99"/>
      <c r="C2" s="99"/>
      <c r="D2" s="99"/>
      <c r="E2" s="99"/>
      <c r="F2" s="99"/>
      <c r="G2" s="99"/>
    </row>
    <row r="3" spans="1:7" ht="33.75">
      <c r="A3" s="74" t="s">
        <v>38</v>
      </c>
      <c r="B3" s="74" t="s">
        <v>39</v>
      </c>
      <c r="C3" s="74" t="s">
        <v>40</v>
      </c>
      <c r="D3" s="74" t="s">
        <v>162</v>
      </c>
      <c r="E3" s="59" t="s">
        <v>167</v>
      </c>
      <c r="F3" s="74" t="s">
        <v>164</v>
      </c>
      <c r="G3" s="74" t="s">
        <v>168</v>
      </c>
    </row>
    <row r="4" spans="1:7" ht="23.25" thickBot="1">
      <c r="A4" s="60" t="s">
        <v>41</v>
      </c>
      <c r="B4" s="61" t="s">
        <v>65</v>
      </c>
      <c r="C4" s="61"/>
      <c r="D4" s="62">
        <f>D5+D10+D12</f>
        <v>1271.5</v>
      </c>
      <c r="E4" s="62">
        <f>E5+E10+E12</f>
        <v>1109.5</v>
      </c>
      <c r="F4" s="62">
        <f>F5+F10+F12</f>
        <v>881</v>
      </c>
      <c r="G4" s="62">
        <f>G5+G10+G12</f>
        <v>1083.8</v>
      </c>
    </row>
    <row r="5" spans="1:7" ht="68.25" customHeight="1" thickBot="1">
      <c r="A5" s="34" t="s">
        <v>42</v>
      </c>
      <c r="B5" s="35" t="s">
        <v>65</v>
      </c>
      <c r="C5" s="35" t="s">
        <v>130</v>
      </c>
      <c r="D5" s="63">
        <f>D6+D8</f>
        <v>1271.5</v>
      </c>
      <c r="E5" s="63">
        <f>E6+E8</f>
        <v>1099.5</v>
      </c>
      <c r="F5" s="63">
        <f>F6+F8</f>
        <v>881</v>
      </c>
      <c r="G5" s="63">
        <f>G6+G8</f>
        <v>1073.8</v>
      </c>
    </row>
    <row r="6" spans="1:7" ht="21.75" customHeight="1" thickBot="1">
      <c r="A6" s="34" t="s">
        <v>43</v>
      </c>
      <c r="B6" s="35" t="s">
        <v>66</v>
      </c>
      <c r="C6" s="35" t="s">
        <v>129</v>
      </c>
      <c r="D6" s="64">
        <f>D7</f>
        <v>561</v>
      </c>
      <c r="E6" s="64">
        <f>E7</f>
        <v>416</v>
      </c>
      <c r="F6" s="64">
        <f>F7</f>
        <v>347.9</v>
      </c>
      <c r="G6" s="64">
        <f>G7</f>
        <v>412.9</v>
      </c>
    </row>
    <row r="7" spans="1:7" ht="22.5" customHeight="1" thickBot="1">
      <c r="A7" s="34" t="s">
        <v>44</v>
      </c>
      <c r="B7" s="35" t="s">
        <v>66</v>
      </c>
      <c r="C7" s="35" t="s">
        <v>129</v>
      </c>
      <c r="D7" s="64">
        <v>561</v>
      </c>
      <c r="E7" s="64">
        <v>416</v>
      </c>
      <c r="F7" s="64">
        <v>347.9</v>
      </c>
      <c r="G7" s="65">
        <v>412.9</v>
      </c>
    </row>
    <row r="8" spans="1:7" ht="10.5" customHeight="1" thickBot="1">
      <c r="A8" s="34" t="s">
        <v>45</v>
      </c>
      <c r="B8" s="35" t="s">
        <v>67</v>
      </c>
      <c r="C8" s="35" t="s">
        <v>131</v>
      </c>
      <c r="D8" s="64">
        <f>D9</f>
        <v>710.5</v>
      </c>
      <c r="E8" s="64">
        <f>E9</f>
        <v>683.5</v>
      </c>
      <c r="F8" s="64">
        <f>F9</f>
        <v>533.1</v>
      </c>
      <c r="G8" s="64">
        <f>G9</f>
        <v>660.9</v>
      </c>
    </row>
    <row r="9" spans="1:7" ht="23.25" customHeight="1" thickBot="1">
      <c r="A9" s="34" t="s">
        <v>44</v>
      </c>
      <c r="B9" s="35">
        <v>104</v>
      </c>
      <c r="C9" s="77" t="s">
        <v>131</v>
      </c>
      <c r="D9" s="64">
        <v>710.5</v>
      </c>
      <c r="E9" s="64">
        <v>683.5</v>
      </c>
      <c r="F9" s="64">
        <v>533.1</v>
      </c>
      <c r="G9" s="65">
        <v>660.9</v>
      </c>
    </row>
    <row r="10" spans="1:7" ht="13.5" customHeight="1" thickBot="1">
      <c r="A10" s="34" t="s">
        <v>46</v>
      </c>
      <c r="B10" s="76" t="s">
        <v>68</v>
      </c>
      <c r="C10" s="78"/>
      <c r="D10" s="64">
        <f>D11</f>
        <v>0</v>
      </c>
      <c r="E10" s="64">
        <f>E11</f>
        <v>10</v>
      </c>
      <c r="F10" s="64">
        <f>F11</f>
        <v>0</v>
      </c>
      <c r="G10" s="64">
        <f>G11</f>
        <v>10</v>
      </c>
    </row>
    <row r="11" spans="1:7" ht="22.5" customHeight="1" thickBot="1">
      <c r="A11" s="34" t="s">
        <v>47</v>
      </c>
      <c r="B11" s="76" t="s">
        <v>68</v>
      </c>
      <c r="C11" s="79">
        <v>9900750</v>
      </c>
      <c r="D11" s="64">
        <v>0</v>
      </c>
      <c r="E11" s="64">
        <v>10</v>
      </c>
      <c r="F11" s="64"/>
      <c r="G11" s="65">
        <v>10</v>
      </c>
    </row>
    <row r="12" spans="1:7" ht="23.25" customHeight="1" thickBot="1">
      <c r="A12" s="34" t="s">
        <v>48</v>
      </c>
      <c r="B12" s="35" t="s">
        <v>69</v>
      </c>
      <c r="C12" s="35"/>
      <c r="D12" s="64">
        <f>D13</f>
        <v>0</v>
      </c>
      <c r="E12" s="64">
        <f>E13</f>
        <v>0</v>
      </c>
      <c r="F12" s="64">
        <f>F13</f>
        <v>0</v>
      </c>
      <c r="G12" s="64">
        <f>G13</f>
        <v>0</v>
      </c>
    </row>
    <row r="13" spans="1:7" ht="45" customHeight="1" thickBot="1">
      <c r="A13" s="34" t="s">
        <v>49</v>
      </c>
      <c r="B13" s="35" t="s">
        <v>69</v>
      </c>
      <c r="C13" s="35" t="s">
        <v>80</v>
      </c>
      <c r="D13" s="64"/>
      <c r="E13" s="64"/>
      <c r="F13" s="64"/>
      <c r="G13" s="66"/>
    </row>
    <row r="14" spans="1:7" ht="22.5" customHeight="1" thickBot="1">
      <c r="A14" s="60" t="s">
        <v>50</v>
      </c>
      <c r="B14" s="61" t="s">
        <v>70</v>
      </c>
      <c r="C14" s="61"/>
      <c r="D14" s="67">
        <f>D15</f>
        <v>62.7</v>
      </c>
      <c r="E14" s="67">
        <f>E15</f>
        <v>58.8</v>
      </c>
      <c r="F14" s="67">
        <f>F15</f>
        <v>50.6</v>
      </c>
      <c r="G14" s="67">
        <f>G15</f>
        <v>70.2</v>
      </c>
    </row>
    <row r="15" spans="1:7" ht="47.25" customHeight="1" thickBot="1">
      <c r="A15" s="34" t="s">
        <v>51</v>
      </c>
      <c r="B15" s="35" t="s">
        <v>70</v>
      </c>
      <c r="C15" s="35" t="s">
        <v>132</v>
      </c>
      <c r="D15" s="64">
        <v>62.7</v>
      </c>
      <c r="E15" s="64">
        <v>58.8</v>
      </c>
      <c r="F15" s="64">
        <v>50.6</v>
      </c>
      <c r="G15" s="65">
        <v>70.2</v>
      </c>
    </row>
    <row r="16" spans="1:7" ht="27" customHeight="1" thickBot="1">
      <c r="A16" s="60" t="s">
        <v>52</v>
      </c>
      <c r="B16" s="61" t="s">
        <v>71</v>
      </c>
      <c r="C16" s="61"/>
      <c r="D16" s="67">
        <f>D17+D19+D21</f>
        <v>248.2</v>
      </c>
      <c r="E16" s="67">
        <f>E17+E19+E21</f>
        <v>100</v>
      </c>
      <c r="F16" s="67">
        <f>F17+F19+F21</f>
        <v>100</v>
      </c>
      <c r="G16" s="67">
        <f>G17+G19+G21</f>
        <v>0</v>
      </c>
    </row>
    <row r="17" spans="1:7" ht="23.25" thickBot="1">
      <c r="A17" s="34" t="s">
        <v>53</v>
      </c>
      <c r="B17" s="35" t="s">
        <v>72</v>
      </c>
      <c r="C17" s="35"/>
      <c r="D17" s="64">
        <f>D18</f>
        <v>0</v>
      </c>
      <c r="E17" s="64">
        <f>E18</f>
        <v>0</v>
      </c>
      <c r="F17" s="64">
        <f>F18</f>
        <v>0</v>
      </c>
      <c r="G17" s="64">
        <f>G18</f>
        <v>0</v>
      </c>
    </row>
    <row r="18" spans="1:7" ht="34.5" customHeight="1" thickBot="1">
      <c r="A18" s="34" t="s">
        <v>54</v>
      </c>
      <c r="B18" s="35" t="s">
        <v>72</v>
      </c>
      <c r="C18" s="35" t="s">
        <v>128</v>
      </c>
      <c r="D18" s="64"/>
      <c r="E18" s="64"/>
      <c r="F18" s="64"/>
      <c r="G18" s="65"/>
    </row>
    <row r="19" spans="1:7" ht="15.75" thickBot="1">
      <c r="A19" s="34" t="s">
        <v>55</v>
      </c>
      <c r="B19" s="35" t="s">
        <v>73</v>
      </c>
      <c r="C19" s="35"/>
      <c r="D19" s="64">
        <f>D20</f>
        <v>248.2</v>
      </c>
      <c r="E19" s="64">
        <f>E20</f>
        <v>100</v>
      </c>
      <c r="F19" s="64">
        <f>F20</f>
        <v>100</v>
      </c>
      <c r="G19" s="64">
        <f>G20</f>
        <v>0</v>
      </c>
    </row>
    <row r="20" spans="1:7" ht="57" thickBot="1">
      <c r="A20" s="34" t="s">
        <v>56</v>
      </c>
      <c r="B20" s="35" t="s">
        <v>73</v>
      </c>
      <c r="C20" s="35" t="s">
        <v>126</v>
      </c>
      <c r="D20" s="64">
        <v>248.2</v>
      </c>
      <c r="E20" s="64">
        <v>100</v>
      </c>
      <c r="F20" s="64">
        <v>100</v>
      </c>
      <c r="G20" s="65"/>
    </row>
    <row r="21" spans="1:7" ht="23.25" thickBot="1">
      <c r="A21" s="34" t="s">
        <v>57</v>
      </c>
      <c r="B21" s="35" t="s">
        <v>74</v>
      </c>
      <c r="C21" s="35"/>
      <c r="D21" s="64">
        <f>D22</f>
        <v>0</v>
      </c>
      <c r="E21" s="64">
        <f>E22</f>
        <v>0</v>
      </c>
      <c r="F21" s="64">
        <f>F22</f>
        <v>0</v>
      </c>
      <c r="G21" s="64">
        <f>G22</f>
        <v>0</v>
      </c>
    </row>
    <row r="22" spans="1:7" ht="24" customHeight="1" thickBot="1">
      <c r="A22" s="34" t="s">
        <v>44</v>
      </c>
      <c r="B22" s="35" t="s">
        <v>74</v>
      </c>
      <c r="C22" s="35" t="s">
        <v>127</v>
      </c>
      <c r="D22" s="64">
        <v>0</v>
      </c>
      <c r="E22" s="64">
        <v>0</v>
      </c>
      <c r="F22" s="64">
        <v>0</v>
      </c>
      <c r="G22" s="68"/>
    </row>
    <row r="23" spans="1:7" ht="15.75" thickBot="1">
      <c r="A23" s="60" t="s">
        <v>58</v>
      </c>
      <c r="B23" s="61" t="s">
        <v>75</v>
      </c>
      <c r="C23" s="61"/>
      <c r="D23" s="67">
        <f>D24+D26+D30</f>
        <v>317.39999999999998</v>
      </c>
      <c r="E23" s="67">
        <f>E24+E26+E30</f>
        <v>450</v>
      </c>
      <c r="F23" s="67">
        <f>F24+F26+F30</f>
        <v>269</v>
      </c>
      <c r="G23" s="67">
        <f>G24+G26+G30</f>
        <v>650</v>
      </c>
    </row>
    <row r="24" spans="1:7" ht="15.75" thickBot="1">
      <c r="A24" s="34" t="s">
        <v>59</v>
      </c>
      <c r="B24" s="35" t="s">
        <v>76</v>
      </c>
      <c r="C24" s="35"/>
      <c r="D24" s="64">
        <f>D25</f>
        <v>0</v>
      </c>
      <c r="E24" s="64">
        <f>E25</f>
        <v>0</v>
      </c>
      <c r="F24" s="64">
        <f>F25</f>
        <v>0</v>
      </c>
      <c r="G24" s="64">
        <f>G25</f>
        <v>0</v>
      </c>
    </row>
    <row r="25" spans="1:7" ht="23.25" thickBot="1">
      <c r="A25" s="34" t="s">
        <v>60</v>
      </c>
      <c r="B25" s="35" t="s">
        <v>76</v>
      </c>
      <c r="C25" s="36" t="s">
        <v>133</v>
      </c>
      <c r="D25" s="64">
        <v>0</v>
      </c>
      <c r="E25" s="64"/>
      <c r="F25" s="64"/>
      <c r="G25" s="64">
        <v>0</v>
      </c>
    </row>
    <row r="26" spans="1:7" ht="23.25" customHeight="1" thickBot="1">
      <c r="A26" s="34" t="s">
        <v>79</v>
      </c>
      <c r="B26" s="35" t="s">
        <v>77</v>
      </c>
      <c r="C26" s="35"/>
      <c r="D26" s="64">
        <f>D29+D27+D28</f>
        <v>50</v>
      </c>
      <c r="E26" s="64">
        <f>E29+E27+E28</f>
        <v>0</v>
      </c>
      <c r="F26" s="64">
        <f>F29+F27+F28</f>
        <v>0</v>
      </c>
      <c r="G26" s="64">
        <f>G29+G27+G28</f>
        <v>0</v>
      </c>
    </row>
    <row r="27" spans="1:7" ht="30" customHeight="1" thickBot="1">
      <c r="A27" s="34" t="s">
        <v>44</v>
      </c>
      <c r="B27" s="35" t="s">
        <v>77</v>
      </c>
      <c r="C27" s="36" t="s">
        <v>156</v>
      </c>
      <c r="D27" s="64">
        <v>0</v>
      </c>
      <c r="E27" s="64">
        <v>0</v>
      </c>
      <c r="F27" s="64">
        <v>0</v>
      </c>
      <c r="G27" s="65"/>
    </row>
    <row r="28" spans="1:7" ht="30" customHeight="1" thickBot="1">
      <c r="A28" s="34" t="s">
        <v>44</v>
      </c>
      <c r="B28" s="35" t="s">
        <v>77</v>
      </c>
      <c r="C28" s="36" t="s">
        <v>134</v>
      </c>
      <c r="D28" s="64">
        <v>50</v>
      </c>
      <c r="E28" s="64">
        <v>0</v>
      </c>
      <c r="F28" s="64">
        <v>0</v>
      </c>
      <c r="G28" s="65"/>
    </row>
    <row r="29" spans="1:7" ht="30" customHeight="1" thickBot="1">
      <c r="A29" s="34" t="s">
        <v>44</v>
      </c>
      <c r="B29" s="35" t="s">
        <v>77</v>
      </c>
      <c r="C29" s="36" t="s">
        <v>155</v>
      </c>
      <c r="D29" s="64"/>
      <c r="E29" s="64"/>
      <c r="F29" s="64"/>
      <c r="G29" s="65"/>
    </row>
    <row r="30" spans="1:7" ht="15.75" thickBot="1">
      <c r="A30" s="34" t="s">
        <v>61</v>
      </c>
      <c r="B30" s="35" t="s">
        <v>78</v>
      </c>
      <c r="C30" s="69"/>
      <c r="D30" s="64">
        <f>SUM(D31:D34)</f>
        <v>267.39999999999998</v>
      </c>
      <c r="E30" s="64">
        <f>SUM(E31:E34)</f>
        <v>450</v>
      </c>
      <c r="F30" s="64">
        <f>SUM(F31:F34)</f>
        <v>269</v>
      </c>
      <c r="G30" s="64">
        <f>SUM(G31:G34)</f>
        <v>650</v>
      </c>
    </row>
    <row r="31" spans="1:7" ht="23.25" thickBot="1">
      <c r="A31" s="34" t="s">
        <v>137</v>
      </c>
      <c r="B31" s="35" t="s">
        <v>78</v>
      </c>
      <c r="C31" s="36" t="s">
        <v>181</v>
      </c>
      <c r="D31" s="64">
        <v>100</v>
      </c>
      <c r="E31" s="64">
        <v>400</v>
      </c>
      <c r="F31" s="64">
        <v>267.10000000000002</v>
      </c>
      <c r="G31" s="65">
        <v>500</v>
      </c>
    </row>
    <row r="32" spans="1:7" ht="23.25" thickBot="1">
      <c r="A32" s="34" t="s">
        <v>137</v>
      </c>
      <c r="B32" s="35" t="s">
        <v>78</v>
      </c>
      <c r="C32" s="36" t="s">
        <v>100</v>
      </c>
      <c r="D32" s="64">
        <v>67.400000000000006</v>
      </c>
      <c r="E32" s="64">
        <v>50</v>
      </c>
      <c r="F32" s="64">
        <v>1.9</v>
      </c>
      <c r="G32" s="65">
        <v>150</v>
      </c>
    </row>
    <row r="33" spans="1:7" ht="23.25" thickBot="1">
      <c r="A33" s="34" t="s">
        <v>135</v>
      </c>
      <c r="B33" s="35" t="s">
        <v>78</v>
      </c>
      <c r="C33" s="36" t="s">
        <v>138</v>
      </c>
      <c r="D33" s="64">
        <v>100</v>
      </c>
      <c r="E33" s="64"/>
      <c r="F33" s="64"/>
      <c r="G33" s="65"/>
    </row>
    <row r="34" spans="1:7" ht="23.25" thickBot="1">
      <c r="A34" s="34" t="s">
        <v>135</v>
      </c>
      <c r="B34" s="35" t="s">
        <v>78</v>
      </c>
      <c r="C34" s="36" t="s">
        <v>136</v>
      </c>
      <c r="D34" s="64">
        <v>0</v>
      </c>
      <c r="E34" s="64"/>
      <c r="F34" s="64"/>
      <c r="G34" s="65"/>
    </row>
    <row r="35" spans="1:7" ht="23.25" thickBot="1">
      <c r="A35" s="60" t="s">
        <v>62</v>
      </c>
      <c r="B35" s="61">
        <v>1403</v>
      </c>
      <c r="C35" s="36"/>
      <c r="D35" s="67">
        <f>D36</f>
        <v>0</v>
      </c>
      <c r="E35" s="67">
        <f>E36</f>
        <v>0.01</v>
      </c>
      <c r="F35" s="67">
        <f>F36</f>
        <v>0.01</v>
      </c>
      <c r="G35" s="67">
        <f>G36</f>
        <v>0</v>
      </c>
    </row>
    <row r="36" spans="1:7" ht="45.75" thickBot="1">
      <c r="A36" s="34" t="s">
        <v>63</v>
      </c>
      <c r="B36" s="35">
        <v>1403</v>
      </c>
      <c r="C36" s="36" t="s">
        <v>139</v>
      </c>
      <c r="D36" s="64"/>
      <c r="E36" s="64">
        <v>0.01</v>
      </c>
      <c r="F36" s="64">
        <v>0.01</v>
      </c>
      <c r="G36" s="65"/>
    </row>
    <row r="37" spans="1:7" ht="45.75" thickBot="1">
      <c r="A37" s="34" t="s">
        <v>63</v>
      </c>
      <c r="B37" s="35">
        <v>1403</v>
      </c>
      <c r="C37" s="36"/>
      <c r="D37" s="64"/>
      <c r="E37" s="63"/>
      <c r="F37" s="64"/>
      <c r="G37" s="70"/>
    </row>
    <row r="38" spans="1:7" ht="15.75" thickBot="1">
      <c r="A38" s="71" t="s">
        <v>64</v>
      </c>
      <c r="B38" s="72"/>
      <c r="C38" s="72"/>
      <c r="D38" s="64">
        <f>D4+D14+D16+D23+D36</f>
        <v>1899.8000000000002</v>
      </c>
      <c r="E38" s="64">
        <f>E4+E14+E16+E23+E36</f>
        <v>1718.31</v>
      </c>
      <c r="F38" s="64">
        <f>F4+F14+F16+F23+F36</f>
        <v>1300.6099999999999</v>
      </c>
      <c r="G38" s="64">
        <f>G4+G14+G16+G23+G36</f>
        <v>1804</v>
      </c>
    </row>
  </sheetData>
  <mergeCells count="2">
    <mergeCell ref="A1:G1"/>
    <mergeCell ref="A2:G2"/>
  </mergeCells>
  <phoneticPr fontId="0" type="noConversion"/>
  <pageMargins left="0.7" right="0.7" top="0.75" bottom="0.75" header="0.3" footer="0.3"/>
  <pageSetup paperSize="9" scale="74" fitToWidth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view="pageBreakPreview" zoomScale="95" zoomScaleSheetLayoutView="95" workbookViewId="0">
      <selection activeCell="C24" sqref="C24"/>
    </sheetView>
  </sheetViews>
  <sheetFormatPr defaultRowHeight="15"/>
  <cols>
    <col min="1" max="1" width="58.42578125" customWidth="1"/>
    <col min="2" max="2" width="13.140625" customWidth="1"/>
    <col min="3" max="3" width="13.42578125" customWidth="1"/>
  </cols>
  <sheetData>
    <row r="1" spans="1:3" ht="18.75" customHeight="1">
      <c r="A1" s="100" t="s">
        <v>182</v>
      </c>
      <c r="B1" s="100"/>
      <c r="C1" s="100"/>
    </row>
    <row r="2" spans="1:3" ht="18.75" customHeight="1">
      <c r="A2" s="100"/>
      <c r="B2" s="100"/>
      <c r="C2" s="100"/>
    </row>
    <row r="3" spans="1:3" ht="18.75" customHeight="1">
      <c r="A3" s="100"/>
      <c r="B3" s="100"/>
      <c r="C3" s="100"/>
    </row>
    <row r="4" spans="1:3" ht="19.5" customHeight="1" thickBot="1">
      <c r="A4" s="73"/>
      <c r="B4" s="101" t="s">
        <v>152</v>
      </c>
      <c r="C4" s="101"/>
    </row>
    <row r="5" spans="1:3" ht="63">
      <c r="A5" s="9" t="s">
        <v>99</v>
      </c>
      <c r="B5" s="10" t="s">
        <v>169</v>
      </c>
      <c r="C5" s="10" t="s">
        <v>170</v>
      </c>
    </row>
    <row r="6" spans="1:3" ht="16.5" thickBot="1">
      <c r="A6" s="11">
        <v>1</v>
      </c>
      <c r="B6" s="12">
        <v>2</v>
      </c>
      <c r="C6" s="12">
        <v>3</v>
      </c>
    </row>
    <row r="7" spans="1:3" ht="17.25" customHeight="1" thickBot="1">
      <c r="A7" s="13" t="s">
        <v>81</v>
      </c>
      <c r="B7" s="14"/>
      <c r="C7" s="14"/>
    </row>
    <row r="8" spans="1:3" ht="17.25" customHeight="1" thickBot="1">
      <c r="A8" s="15" t="s">
        <v>3</v>
      </c>
      <c r="B8" s="37">
        <f ca="1">доход!D3+доход!D4</f>
        <v>14</v>
      </c>
      <c r="C8" s="37">
        <f ca="1">B8</f>
        <v>14</v>
      </c>
    </row>
    <row r="9" spans="1:3" ht="17.25" customHeight="1" thickBot="1">
      <c r="A9" s="15" t="s">
        <v>6</v>
      </c>
      <c r="B9" s="37">
        <f ca="1">доход!D5</f>
        <v>5</v>
      </c>
      <c r="C9" s="37">
        <f ca="1">B9</f>
        <v>5</v>
      </c>
    </row>
    <row r="10" spans="1:3" ht="17.25" customHeight="1" thickBot="1">
      <c r="A10" s="15" t="s">
        <v>82</v>
      </c>
      <c r="B10" s="37">
        <f ca="1">доход!D6</f>
        <v>35</v>
      </c>
      <c r="C10" s="37">
        <v>43</v>
      </c>
    </row>
    <row r="11" spans="1:3" ht="17.25" customHeight="1" thickBot="1">
      <c r="A11" s="15" t="s">
        <v>83</v>
      </c>
      <c r="B11" s="37">
        <f ca="1">доход!D7</f>
        <v>140</v>
      </c>
      <c r="C11" s="37">
        <v>145</v>
      </c>
    </row>
    <row r="12" spans="1:3" ht="17.25" customHeight="1" thickBot="1">
      <c r="A12" s="15" t="s">
        <v>84</v>
      </c>
      <c r="B12" s="37">
        <f ca="1">доход!D8</f>
        <v>203</v>
      </c>
      <c r="C12" s="37">
        <v>219</v>
      </c>
    </row>
    <row r="13" spans="1:3" ht="78" customHeight="1" thickBot="1">
      <c r="A13" s="15" t="s">
        <v>85</v>
      </c>
      <c r="B13" s="37">
        <f ca="1">доход!D9</f>
        <v>7</v>
      </c>
      <c r="C13" s="37">
        <f ca="1">доход!D9</f>
        <v>7</v>
      </c>
    </row>
    <row r="14" spans="1:3" ht="17.25" customHeight="1" thickBot="1">
      <c r="A14" s="15" t="s">
        <v>86</v>
      </c>
      <c r="B14" s="37">
        <f ca="1">доход!D15</f>
        <v>0</v>
      </c>
      <c r="C14" s="37">
        <v>0.2</v>
      </c>
    </row>
    <row r="15" spans="1:3" ht="17.25" customHeight="1" thickBot="1">
      <c r="A15" s="80" t="s">
        <v>87</v>
      </c>
      <c r="B15" s="37"/>
      <c r="C15" s="37"/>
    </row>
    <row r="16" spans="1:3" ht="46.5" customHeight="1" thickBot="1">
      <c r="A16" s="81" t="s">
        <v>88</v>
      </c>
      <c r="B16" s="37">
        <f ca="1">доход!D10</f>
        <v>0</v>
      </c>
      <c r="C16" s="37">
        <v>0</v>
      </c>
    </row>
    <row r="17" spans="1:3" ht="46.5" customHeight="1" thickBot="1">
      <c r="A17" s="82" t="s">
        <v>158</v>
      </c>
      <c r="B17" s="37">
        <f ca="1">доход!D11</f>
        <v>12</v>
      </c>
      <c r="C17" s="37"/>
    </row>
    <row r="18" spans="1:3" ht="33.75" customHeight="1" thickBot="1">
      <c r="A18" s="83" t="s">
        <v>17</v>
      </c>
      <c r="B18" s="37">
        <f ca="1">доход!D12</f>
        <v>20</v>
      </c>
      <c r="C18" s="37"/>
    </row>
    <row r="19" spans="1:3" ht="45.75" customHeight="1" thickBot="1">
      <c r="A19" s="80" t="s">
        <v>24</v>
      </c>
      <c r="B19" s="37">
        <f ca="1">доход!D18</f>
        <v>0</v>
      </c>
      <c r="C19" s="37">
        <v>17</v>
      </c>
    </row>
    <row r="20" spans="1:3" ht="45.75" customHeight="1" thickBot="1">
      <c r="A20" s="82" t="s">
        <v>22</v>
      </c>
      <c r="B20" s="37"/>
      <c r="C20" s="37">
        <v>2.2999999999999998</v>
      </c>
    </row>
    <row r="21" spans="1:3" ht="21.75" customHeight="1" thickBot="1">
      <c r="A21" s="83" t="s">
        <v>180</v>
      </c>
      <c r="B21" s="37"/>
      <c r="C21" s="37">
        <v>0.5</v>
      </c>
    </row>
    <row r="22" spans="1:3" ht="17.25" customHeight="1" thickBot="1">
      <c r="A22" s="15" t="s">
        <v>21</v>
      </c>
      <c r="B22" s="37"/>
      <c r="C22" s="37"/>
    </row>
    <row r="23" spans="1:3" ht="17.25" customHeight="1" thickBot="1">
      <c r="A23" s="16" t="s">
        <v>89</v>
      </c>
      <c r="B23" s="38">
        <f>SUM(B8:B22)</f>
        <v>436</v>
      </c>
      <c r="C23" s="38">
        <f>SUM(C8:C22)</f>
        <v>453</v>
      </c>
    </row>
    <row r="24" spans="1:3" ht="17.25" customHeight="1" thickBot="1">
      <c r="A24" s="15" t="s">
        <v>90</v>
      </c>
      <c r="B24" s="37">
        <f ca="1">доход!D19+доход!D20+доход!D21+доход!D23+доход!D24+доход!D25</f>
        <v>1314.8000000000002</v>
      </c>
      <c r="C24" s="37">
        <f>B24</f>
        <v>1314.8000000000002</v>
      </c>
    </row>
    <row r="25" spans="1:3" ht="17.25" customHeight="1" thickBot="1">
      <c r="A25" s="15" t="s">
        <v>91</v>
      </c>
      <c r="B25" s="39">
        <f>B23+B24</f>
        <v>1750.8000000000002</v>
      </c>
      <c r="C25" s="39">
        <f>C23+C24</f>
        <v>1767.8000000000002</v>
      </c>
    </row>
    <row r="26" spans="1:3" ht="17.25" customHeight="1" thickBot="1">
      <c r="A26" s="13" t="s">
        <v>92</v>
      </c>
      <c r="B26" s="40"/>
      <c r="C26" s="40"/>
    </row>
    <row r="27" spans="1:3" ht="17.25" customHeight="1" thickBot="1">
      <c r="A27" s="17" t="s">
        <v>93</v>
      </c>
      <c r="B27" s="40">
        <f ca="1">расх!E4</f>
        <v>1109.5</v>
      </c>
      <c r="C27" s="40">
        <f>B27</f>
        <v>1109.5</v>
      </c>
    </row>
    <row r="28" spans="1:3" ht="17.25" customHeight="1" thickBot="1">
      <c r="A28" s="17" t="s">
        <v>50</v>
      </c>
      <c r="B28" s="40">
        <f ca="1">расх!E14</f>
        <v>58.8</v>
      </c>
      <c r="C28" s="40">
        <f t="shared" ref="C28:C33" si="0">B28</f>
        <v>58.8</v>
      </c>
    </row>
    <row r="29" spans="1:3" ht="17.25" customHeight="1" thickBot="1">
      <c r="A29" s="17" t="s">
        <v>53</v>
      </c>
      <c r="B29" s="40">
        <f ca="1">расх!E17</f>
        <v>0</v>
      </c>
      <c r="C29" s="40">
        <f t="shared" si="0"/>
        <v>0</v>
      </c>
    </row>
    <row r="30" spans="1:3" ht="17.25" customHeight="1" thickBot="1">
      <c r="A30" s="17" t="s">
        <v>94</v>
      </c>
      <c r="B30" s="40">
        <f ca="1">расх!E19</f>
        <v>100</v>
      </c>
      <c r="C30" s="40">
        <f>B30</f>
        <v>100</v>
      </c>
    </row>
    <row r="31" spans="1:3" ht="17.25" customHeight="1" thickBot="1">
      <c r="A31" s="17" t="s">
        <v>57</v>
      </c>
      <c r="B31" s="40">
        <f ca="1">расх!E21</f>
        <v>0</v>
      </c>
      <c r="C31" s="40">
        <f t="shared" si="0"/>
        <v>0</v>
      </c>
    </row>
    <row r="32" spans="1:3" ht="17.25" customHeight="1" thickBot="1">
      <c r="A32" s="17" t="s">
        <v>95</v>
      </c>
      <c r="B32" s="40">
        <f ca="1">расх!E23</f>
        <v>450</v>
      </c>
      <c r="C32" s="40">
        <f t="shared" si="0"/>
        <v>450</v>
      </c>
    </row>
    <row r="33" spans="1:3" ht="17.25" customHeight="1" thickBot="1">
      <c r="A33" s="17" t="s">
        <v>96</v>
      </c>
      <c r="B33" s="40">
        <f ca="1">расх!E35</f>
        <v>0.01</v>
      </c>
      <c r="C33" s="40">
        <f t="shared" si="0"/>
        <v>0.01</v>
      </c>
    </row>
    <row r="34" spans="1:3" ht="17.25" customHeight="1" thickBot="1">
      <c r="A34" s="17" t="s">
        <v>97</v>
      </c>
      <c r="B34" s="40">
        <f>SUM(B27:B33)</f>
        <v>1718.31</v>
      </c>
      <c r="C34" s="40">
        <f>SUM(C27:C33)</f>
        <v>1718.31</v>
      </c>
    </row>
    <row r="35" spans="1:3" ht="17.25" customHeight="1" thickBot="1">
      <c r="A35" s="17" t="s">
        <v>98</v>
      </c>
      <c r="B35" s="40">
        <f>B25-B34</f>
        <v>32.490000000000236</v>
      </c>
      <c r="C35" s="40">
        <f>C25-C34</f>
        <v>49.490000000000236</v>
      </c>
    </row>
    <row r="36" spans="1:3" ht="15.75">
      <c r="A36" s="18"/>
    </row>
  </sheetData>
  <mergeCells count="2">
    <mergeCell ref="A1:C3"/>
    <mergeCell ref="B4:C4"/>
  </mergeCells>
  <phoneticPr fontId="0" type="noConversion"/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D26" sqref="D26"/>
    </sheetView>
  </sheetViews>
  <sheetFormatPr defaultRowHeight="15"/>
  <cols>
    <col min="1" max="1" width="49.5703125" customWidth="1"/>
    <col min="2" max="2" width="12.28515625" customWidth="1"/>
    <col min="3" max="3" width="11.5703125" customWidth="1"/>
    <col min="4" max="4" width="12.140625" customWidth="1"/>
  </cols>
  <sheetData>
    <row r="1" spans="1:4" ht="118.5" customHeight="1">
      <c r="A1" s="103" t="s">
        <v>159</v>
      </c>
      <c r="B1" s="103"/>
      <c r="C1" s="103"/>
      <c r="D1" s="103"/>
    </row>
    <row r="2" spans="1:4" ht="15.75">
      <c r="A2" s="104" t="s">
        <v>101</v>
      </c>
      <c r="B2" s="104"/>
      <c r="C2" s="104"/>
      <c r="D2" s="104"/>
    </row>
    <row r="3" spans="1:4" ht="15.75">
      <c r="A3" s="104" t="s">
        <v>160</v>
      </c>
      <c r="B3" s="104"/>
      <c r="C3" s="104"/>
      <c r="D3" s="104"/>
    </row>
    <row r="4" spans="1:4" ht="15.75">
      <c r="A4" s="104" t="s">
        <v>173</v>
      </c>
      <c r="B4" s="104"/>
      <c r="C4" s="104"/>
      <c r="D4" s="104"/>
    </row>
    <row r="5" spans="1:4" ht="16.5" thickBot="1">
      <c r="A5" s="102" t="s">
        <v>102</v>
      </c>
      <c r="B5" s="102"/>
      <c r="C5" s="102"/>
      <c r="D5" s="102"/>
    </row>
    <row r="6" spans="1:4" ht="16.5" thickBot="1">
      <c r="A6" s="21" t="s">
        <v>1</v>
      </c>
      <c r="B6" s="22" t="s">
        <v>103</v>
      </c>
      <c r="C6" s="22" t="s">
        <v>140</v>
      </c>
      <c r="D6" s="22" t="s">
        <v>174</v>
      </c>
    </row>
    <row r="7" spans="1:4" ht="18" customHeight="1" thickBot="1">
      <c r="A7" s="23" t="s">
        <v>81</v>
      </c>
      <c r="B7" s="24"/>
      <c r="C7" s="24"/>
      <c r="D7" s="24"/>
    </row>
    <row r="8" spans="1:4" ht="22.5" customHeight="1" thickBot="1">
      <c r="A8" s="25" t="s">
        <v>3</v>
      </c>
      <c r="B8" s="31">
        <v>15</v>
      </c>
      <c r="C8" s="31">
        <v>16</v>
      </c>
      <c r="D8" s="31">
        <v>16</v>
      </c>
    </row>
    <row r="9" spans="1:4" ht="22.5" customHeight="1" thickBot="1">
      <c r="A9" s="25" t="s">
        <v>104</v>
      </c>
      <c r="B9" s="31">
        <v>4</v>
      </c>
      <c r="C9" s="31">
        <v>4</v>
      </c>
      <c r="D9" s="31">
        <v>4</v>
      </c>
    </row>
    <row r="10" spans="1:4" ht="21" customHeight="1" thickBot="1">
      <c r="A10" s="25" t="s">
        <v>119</v>
      </c>
      <c r="B10" s="31">
        <v>9</v>
      </c>
      <c r="C10" s="31">
        <v>9</v>
      </c>
      <c r="D10" s="31">
        <v>9</v>
      </c>
    </row>
    <row r="11" spans="1:4" ht="20.25" customHeight="1" thickBot="1">
      <c r="A11" s="25" t="s">
        <v>120</v>
      </c>
      <c r="B11" s="31">
        <v>141</v>
      </c>
      <c r="C11" s="31">
        <v>145</v>
      </c>
      <c r="D11" s="31">
        <v>145</v>
      </c>
    </row>
    <row r="12" spans="1:4" ht="21.75" customHeight="1" thickBot="1">
      <c r="A12" s="25" t="s">
        <v>121</v>
      </c>
      <c r="B12" s="31">
        <v>200</v>
      </c>
      <c r="C12" s="31">
        <v>205</v>
      </c>
      <c r="D12" s="31">
        <v>205</v>
      </c>
    </row>
    <row r="13" spans="1:4" ht="22.5" customHeight="1" thickBot="1">
      <c r="A13" s="25" t="s">
        <v>122</v>
      </c>
      <c r="B13" s="31">
        <v>9</v>
      </c>
      <c r="C13" s="31">
        <v>9</v>
      </c>
      <c r="D13" s="31">
        <v>9</v>
      </c>
    </row>
    <row r="14" spans="1:4" ht="21.75" customHeight="1" thickBot="1">
      <c r="A14" s="25" t="s">
        <v>87</v>
      </c>
      <c r="B14" s="31"/>
      <c r="C14" s="31"/>
      <c r="D14" s="31"/>
    </row>
    <row r="15" spans="1:4" ht="45.75" customHeight="1" thickBot="1">
      <c r="A15" s="25" t="s">
        <v>105</v>
      </c>
      <c r="B15" s="31"/>
      <c r="C15" s="31"/>
      <c r="D15" s="31"/>
    </row>
    <row r="16" spans="1:4" ht="33" customHeight="1" thickBot="1">
      <c r="A16" s="25" t="s">
        <v>123</v>
      </c>
      <c r="B16" s="31"/>
      <c r="C16" s="31"/>
      <c r="D16" s="31"/>
    </row>
    <row r="17" spans="1:4" ht="34.5" customHeight="1" thickBot="1">
      <c r="A17" s="25" t="s">
        <v>124</v>
      </c>
      <c r="B17" s="31"/>
      <c r="C17" s="31"/>
      <c r="D17" s="31"/>
    </row>
    <row r="18" spans="1:4" ht="39" customHeight="1" thickBot="1">
      <c r="A18" s="25" t="s">
        <v>125</v>
      </c>
      <c r="B18" s="31"/>
      <c r="C18" s="31"/>
      <c r="D18" s="31"/>
    </row>
    <row r="19" spans="1:4" ht="22.5" customHeight="1" thickBot="1">
      <c r="A19" s="26" t="s">
        <v>89</v>
      </c>
      <c r="B19" s="31">
        <f>SUM(B8:B18)</f>
        <v>378</v>
      </c>
      <c r="C19" s="31">
        <f>SUM(C8:C18)</f>
        <v>388</v>
      </c>
      <c r="D19" s="31">
        <f>SUM(D8:D18)</f>
        <v>388</v>
      </c>
    </row>
    <row r="20" spans="1:4" ht="21.75" customHeight="1" thickBot="1">
      <c r="A20" s="27" t="s">
        <v>90</v>
      </c>
      <c r="B20" s="32">
        <v>1426</v>
      </c>
      <c r="C20" s="32">
        <v>1247.2</v>
      </c>
      <c r="D20" s="32">
        <v>1296.5999999999999</v>
      </c>
    </row>
    <row r="21" spans="1:4" ht="18" customHeight="1" thickBot="1">
      <c r="A21" s="27" t="s">
        <v>91</v>
      </c>
      <c r="B21" s="32">
        <f>B19+B20</f>
        <v>1804</v>
      </c>
      <c r="C21" s="32">
        <f>C19+C20</f>
        <v>1635.2</v>
      </c>
      <c r="D21" s="32">
        <f>D19+D20</f>
        <v>1684.6</v>
      </c>
    </row>
    <row r="22" spans="1:4" ht="16.5" thickBot="1">
      <c r="A22" s="27"/>
      <c r="B22" s="33"/>
      <c r="C22" s="33"/>
      <c r="D22" s="33"/>
    </row>
    <row r="23" spans="1:4" ht="16.5" customHeight="1" thickBot="1">
      <c r="A23" s="27" t="s">
        <v>92</v>
      </c>
      <c r="B23" s="33"/>
      <c r="C23" s="33"/>
      <c r="D23" s="33"/>
    </row>
    <row r="24" spans="1:4" ht="24.75" customHeight="1" thickBot="1">
      <c r="A24" s="27" t="s">
        <v>106</v>
      </c>
      <c r="B24" s="32">
        <v>1083.8</v>
      </c>
      <c r="C24" s="32">
        <v>1085.8</v>
      </c>
      <c r="D24" s="32">
        <v>1087.5</v>
      </c>
    </row>
    <row r="25" spans="1:4" ht="21.75" customHeight="1" thickBot="1">
      <c r="A25" s="28" t="s">
        <v>107</v>
      </c>
      <c r="B25" s="32">
        <v>70.2</v>
      </c>
      <c r="C25" s="32"/>
      <c r="D25" s="32"/>
    </row>
    <row r="26" spans="1:4" ht="19.5" customHeight="1" thickBot="1">
      <c r="A26" s="27" t="s">
        <v>108</v>
      </c>
      <c r="B26" s="32"/>
      <c r="C26" s="32"/>
      <c r="D26" s="32"/>
    </row>
    <row r="27" spans="1:4" ht="17.25" customHeight="1" thickBot="1">
      <c r="A27" s="17" t="s">
        <v>57</v>
      </c>
      <c r="B27" s="41"/>
      <c r="C27" s="41"/>
      <c r="D27" s="32"/>
    </row>
    <row r="28" spans="1:4" ht="18.75" customHeight="1" thickBot="1">
      <c r="A28" s="27" t="s">
        <v>79</v>
      </c>
      <c r="B28" s="32">
        <v>650</v>
      </c>
      <c r="C28" s="32">
        <v>521.70000000000005</v>
      </c>
      <c r="D28" s="32">
        <v>540.70000000000005</v>
      </c>
    </row>
    <row r="29" spans="1:4" ht="18" customHeight="1" thickBot="1">
      <c r="A29" s="27" t="s">
        <v>96</v>
      </c>
      <c r="B29" s="32"/>
      <c r="C29" s="32"/>
      <c r="D29" s="32"/>
    </row>
    <row r="30" spans="1:4" ht="18.75" customHeight="1" thickBot="1">
      <c r="A30" s="27" t="s">
        <v>109</v>
      </c>
      <c r="B30" s="32"/>
      <c r="C30" s="32">
        <v>27.7</v>
      </c>
      <c r="D30" s="32">
        <v>56.4</v>
      </c>
    </row>
    <row r="31" spans="1:4" ht="18" customHeight="1" thickBot="1">
      <c r="A31" s="27" t="s">
        <v>97</v>
      </c>
      <c r="B31" s="32">
        <f>SUM(B24:B30)</f>
        <v>1804</v>
      </c>
      <c r="C31" s="32">
        <f>SUM(C24:C30)</f>
        <v>1635.2</v>
      </c>
      <c r="D31" s="32">
        <f>SUM(D24:D30)</f>
        <v>1684.6000000000001</v>
      </c>
    </row>
    <row r="32" spans="1:4" ht="15.75">
      <c r="A32" s="29" t="s">
        <v>110</v>
      </c>
    </row>
    <row r="33" spans="1:1" ht="17.25" customHeight="1">
      <c r="A33" s="29"/>
    </row>
    <row r="34" spans="1:1" ht="17.25" customHeight="1">
      <c r="A34" s="29"/>
    </row>
  </sheetData>
  <mergeCells count="5">
    <mergeCell ref="A5:D5"/>
    <mergeCell ref="A1:D1"/>
    <mergeCell ref="A2:D2"/>
    <mergeCell ref="A3:D3"/>
    <mergeCell ref="A4:D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workbookViewId="0">
      <selection activeCell="A8" sqref="A8"/>
    </sheetView>
  </sheetViews>
  <sheetFormatPr defaultRowHeight="15"/>
  <cols>
    <col min="1" max="1" width="48.7109375" customWidth="1"/>
    <col min="3" max="3" width="12.5703125" customWidth="1"/>
    <col min="4" max="4" width="9.42578125" customWidth="1"/>
    <col min="5" max="5" width="15" customWidth="1"/>
    <col min="6" max="6" width="15.7109375" customWidth="1"/>
    <col min="7" max="7" width="13.7109375" customWidth="1"/>
  </cols>
  <sheetData>
    <row r="1" spans="1:9" ht="112.5" customHeight="1">
      <c r="A1" s="52"/>
      <c r="B1" s="52"/>
      <c r="C1" s="52"/>
      <c r="D1" s="52"/>
      <c r="E1" s="109" t="s">
        <v>171</v>
      </c>
      <c r="F1" s="109"/>
      <c r="G1" s="109"/>
      <c r="H1" s="52"/>
      <c r="I1" s="52"/>
    </row>
    <row r="2" spans="1:9" ht="15.75">
      <c r="A2" s="20"/>
    </row>
    <row r="3" spans="1:9" ht="52.5" customHeight="1">
      <c r="A3" s="108" t="s">
        <v>183</v>
      </c>
      <c r="B3" s="108"/>
      <c r="C3" s="108"/>
      <c r="D3" s="108"/>
      <c r="E3" s="108"/>
      <c r="F3" s="108"/>
      <c r="G3" s="108"/>
    </row>
    <row r="4" spans="1:9" ht="16.5" customHeight="1" thickBot="1">
      <c r="A4" s="42"/>
      <c r="B4" s="42"/>
      <c r="C4" s="42"/>
      <c r="D4" s="42"/>
      <c r="E4" s="42"/>
      <c r="F4" s="110" t="s">
        <v>151</v>
      </c>
      <c r="G4" s="110"/>
    </row>
    <row r="5" spans="1:9" ht="19.5" customHeight="1">
      <c r="A5" s="43"/>
      <c r="B5" s="45"/>
      <c r="C5" s="45"/>
      <c r="D5" s="45"/>
      <c r="E5" s="105" t="s">
        <v>142</v>
      </c>
      <c r="F5" s="106"/>
      <c r="G5" s="107"/>
    </row>
    <row r="6" spans="1:9" ht="19.5" thickBot="1">
      <c r="A6" s="44" t="s">
        <v>38</v>
      </c>
      <c r="B6" s="46" t="s">
        <v>141</v>
      </c>
      <c r="C6" s="46" t="s">
        <v>111</v>
      </c>
      <c r="D6" s="46" t="s">
        <v>112</v>
      </c>
      <c r="E6" s="46" t="s">
        <v>143</v>
      </c>
      <c r="F6" s="46" t="s">
        <v>144</v>
      </c>
      <c r="G6" s="46" t="s">
        <v>172</v>
      </c>
    </row>
    <row r="7" spans="1:9" ht="19.5" thickBot="1">
      <c r="A7" s="47" t="s">
        <v>145</v>
      </c>
      <c r="B7" s="46"/>
      <c r="C7" s="46"/>
      <c r="D7" s="46"/>
      <c r="E7" s="54">
        <f>E8+E11+E18</f>
        <v>1804</v>
      </c>
      <c r="F7" s="54">
        <f>F8+F11+F18</f>
        <v>1635.2</v>
      </c>
      <c r="G7" s="54">
        <f>G8+G11+G18</f>
        <v>1684.6000000000001</v>
      </c>
    </row>
    <row r="8" spans="1:9" ht="96" customHeight="1" thickBot="1">
      <c r="A8" s="47" t="s">
        <v>186</v>
      </c>
      <c r="B8" s="53">
        <v>791</v>
      </c>
      <c r="C8" s="53">
        <v>1710000</v>
      </c>
      <c r="D8" s="53"/>
      <c r="E8" s="54">
        <f t="shared" ref="E8:G9" si="0">E9</f>
        <v>0</v>
      </c>
      <c r="F8" s="54">
        <f t="shared" si="0"/>
        <v>0</v>
      </c>
      <c r="G8" s="54">
        <f t="shared" si="0"/>
        <v>0</v>
      </c>
    </row>
    <row r="9" spans="1:9" ht="19.5" thickBot="1">
      <c r="A9" s="48" t="s">
        <v>146</v>
      </c>
      <c r="B9" s="46">
        <v>791</v>
      </c>
      <c r="C9" s="46">
        <v>1710333</v>
      </c>
      <c r="D9" s="46"/>
      <c r="E9" s="54">
        <f t="shared" si="0"/>
        <v>0</v>
      </c>
      <c r="F9" s="54">
        <f t="shared" si="0"/>
        <v>0</v>
      </c>
      <c r="G9" s="54">
        <f t="shared" si="0"/>
        <v>0</v>
      </c>
    </row>
    <row r="10" spans="1:9" ht="36" customHeight="1" thickBot="1">
      <c r="A10" s="48" t="s">
        <v>116</v>
      </c>
      <c r="B10" s="46">
        <v>791</v>
      </c>
      <c r="C10" s="46">
        <v>1710333</v>
      </c>
      <c r="D10" s="46">
        <v>200</v>
      </c>
      <c r="E10" s="55"/>
      <c r="F10" s="55"/>
      <c r="G10" s="55"/>
    </row>
    <row r="11" spans="1:9" ht="98.25" customHeight="1" thickBot="1">
      <c r="A11" s="27" t="s">
        <v>185</v>
      </c>
      <c r="B11" s="53">
        <v>791</v>
      </c>
      <c r="C11" s="53">
        <v>2110000</v>
      </c>
      <c r="D11" s="53"/>
      <c r="E11" s="54">
        <f>E12+E14+F16</f>
        <v>650</v>
      </c>
      <c r="F11" s="54">
        <f>F12+F14+F16</f>
        <v>521.70000000000005</v>
      </c>
      <c r="G11" s="54">
        <f>G12+G14+G16</f>
        <v>540.70000000000005</v>
      </c>
    </row>
    <row r="12" spans="1:9" ht="39" customHeight="1" thickBot="1">
      <c r="A12" s="48" t="s">
        <v>147</v>
      </c>
      <c r="B12" s="46">
        <v>791</v>
      </c>
      <c r="C12" s="46">
        <v>2110605</v>
      </c>
      <c r="D12" s="46"/>
      <c r="E12" s="54">
        <f>E13</f>
        <v>150</v>
      </c>
      <c r="F12" s="54">
        <f>F13</f>
        <v>21.7</v>
      </c>
      <c r="G12" s="54">
        <f>G13</f>
        <v>40.700000000000003</v>
      </c>
    </row>
    <row r="13" spans="1:9" ht="37.5" customHeight="1" thickBot="1">
      <c r="A13" s="48" t="s">
        <v>116</v>
      </c>
      <c r="B13" s="46">
        <v>791</v>
      </c>
      <c r="C13" s="46">
        <v>2110605</v>
      </c>
      <c r="D13" s="46">
        <v>200</v>
      </c>
      <c r="E13" s="55">
        <v>150</v>
      </c>
      <c r="F13" s="55">
        <v>21.7</v>
      </c>
      <c r="G13" s="55">
        <v>40.700000000000003</v>
      </c>
    </row>
    <row r="14" spans="1:9" ht="79.5" customHeight="1" thickBot="1">
      <c r="A14" s="84" t="s">
        <v>184</v>
      </c>
      <c r="B14" s="46">
        <v>791</v>
      </c>
      <c r="C14" s="46">
        <v>2117404</v>
      </c>
      <c r="D14" s="46"/>
      <c r="E14" s="54">
        <f>E15</f>
        <v>500</v>
      </c>
      <c r="F14" s="54">
        <f>F15</f>
        <v>500</v>
      </c>
      <c r="G14" s="54">
        <f>G15</f>
        <v>500</v>
      </c>
    </row>
    <row r="15" spans="1:9" ht="37.5" customHeight="1" thickBot="1">
      <c r="A15" s="85" t="s">
        <v>116</v>
      </c>
      <c r="B15" s="46">
        <v>791</v>
      </c>
      <c r="C15" s="46">
        <v>2117404</v>
      </c>
      <c r="D15" s="46">
        <v>200</v>
      </c>
      <c r="E15" s="55">
        <v>500</v>
      </c>
      <c r="F15" s="55">
        <v>500</v>
      </c>
      <c r="G15" s="55">
        <v>500</v>
      </c>
    </row>
    <row r="16" spans="1:9" ht="39" customHeight="1" thickBot="1">
      <c r="A16" s="48" t="s">
        <v>150</v>
      </c>
      <c r="B16" s="46">
        <v>791</v>
      </c>
      <c r="C16" s="46">
        <v>2119821</v>
      </c>
      <c r="D16" s="46"/>
      <c r="E16" s="54">
        <f>E17</f>
        <v>0</v>
      </c>
      <c r="F16" s="55"/>
      <c r="G16" s="55"/>
    </row>
    <row r="17" spans="1:7" ht="24" customHeight="1" thickBot="1">
      <c r="A17" s="48" t="s">
        <v>148</v>
      </c>
      <c r="B17" s="46">
        <v>791</v>
      </c>
      <c r="C17" s="46">
        <v>2119821</v>
      </c>
      <c r="D17" s="46">
        <v>800</v>
      </c>
      <c r="E17" s="55"/>
      <c r="F17" s="55"/>
      <c r="G17" s="55"/>
    </row>
    <row r="18" spans="1:7" ht="26.25" customHeight="1" thickBot="1">
      <c r="A18" s="47" t="s">
        <v>113</v>
      </c>
      <c r="B18" s="53">
        <v>791</v>
      </c>
      <c r="C18" s="53">
        <v>9900000</v>
      </c>
      <c r="D18" s="53"/>
      <c r="E18" s="54">
        <f>E19+E21+E25+E27+E29+E32</f>
        <v>1154</v>
      </c>
      <c r="F18" s="54">
        <f>F19+F21+F25+F27+F29+F32</f>
        <v>1113.5</v>
      </c>
      <c r="G18" s="54">
        <f>G19+G21+G25+G27+G29+G32</f>
        <v>1143.9000000000001</v>
      </c>
    </row>
    <row r="19" spans="1:7" ht="31.5" customHeight="1" thickBot="1">
      <c r="A19" s="48" t="s">
        <v>114</v>
      </c>
      <c r="B19" s="46">
        <v>791</v>
      </c>
      <c r="C19" s="46">
        <v>9900203</v>
      </c>
      <c r="D19" s="46"/>
      <c r="E19" s="54">
        <f>E20</f>
        <v>412.9</v>
      </c>
      <c r="F19" s="54">
        <f>F20</f>
        <v>412.9</v>
      </c>
      <c r="G19" s="54">
        <f>G20</f>
        <v>412.9</v>
      </c>
    </row>
    <row r="20" spans="1:7" ht="75.75" thickBot="1">
      <c r="A20" s="48" t="s">
        <v>115</v>
      </c>
      <c r="B20" s="46">
        <v>791</v>
      </c>
      <c r="C20" s="46">
        <v>9900203</v>
      </c>
      <c r="D20" s="46">
        <v>100</v>
      </c>
      <c r="E20" s="55">
        <v>412.9</v>
      </c>
      <c r="F20" s="55">
        <v>412.9</v>
      </c>
      <c r="G20" s="55">
        <v>412.9</v>
      </c>
    </row>
    <row r="21" spans="1:7" ht="27" customHeight="1" thickBot="1">
      <c r="A21" s="48" t="s">
        <v>45</v>
      </c>
      <c r="B21" s="46">
        <v>791</v>
      </c>
      <c r="C21" s="46">
        <v>9900204</v>
      </c>
      <c r="D21" s="46"/>
      <c r="E21" s="54">
        <f>SUM(E22:E24)</f>
        <v>660.9</v>
      </c>
      <c r="F21" s="54">
        <f>SUM(F22:F24)</f>
        <v>662.9</v>
      </c>
      <c r="G21" s="54">
        <f>SUM(G22:G24)</f>
        <v>664.59999999999991</v>
      </c>
    </row>
    <row r="22" spans="1:7" ht="21" customHeight="1" thickBot="1">
      <c r="A22" s="48" t="s">
        <v>115</v>
      </c>
      <c r="B22" s="46">
        <v>791</v>
      </c>
      <c r="C22" s="46">
        <v>9900204</v>
      </c>
      <c r="D22" s="46">
        <v>100</v>
      </c>
      <c r="E22" s="55">
        <v>399.1</v>
      </c>
      <c r="F22" s="55">
        <v>399.1</v>
      </c>
      <c r="G22" s="55">
        <v>399.1</v>
      </c>
    </row>
    <row r="23" spans="1:7" ht="35.25" customHeight="1" thickBot="1">
      <c r="A23" s="48" t="s">
        <v>116</v>
      </c>
      <c r="B23" s="46">
        <v>791</v>
      </c>
      <c r="C23" s="46">
        <v>9900204</v>
      </c>
      <c r="D23" s="89">
        <v>200</v>
      </c>
      <c r="E23" s="92">
        <v>251.5</v>
      </c>
      <c r="F23" s="93">
        <v>253.5</v>
      </c>
      <c r="G23" s="93">
        <v>255.2</v>
      </c>
    </row>
    <row r="24" spans="1:7" ht="22.5" customHeight="1">
      <c r="A24" s="56" t="s">
        <v>148</v>
      </c>
      <c r="B24" s="43">
        <v>791</v>
      </c>
      <c r="C24" s="43">
        <v>9900204</v>
      </c>
      <c r="D24" s="90">
        <v>800</v>
      </c>
      <c r="E24" s="57">
        <v>10.3</v>
      </c>
      <c r="F24" s="57">
        <v>10.3</v>
      </c>
      <c r="G24" s="57">
        <v>10.3</v>
      </c>
    </row>
    <row r="25" spans="1:7" ht="40.5" customHeight="1">
      <c r="A25" s="86" t="s">
        <v>117</v>
      </c>
      <c r="B25" s="87">
        <v>791</v>
      </c>
      <c r="C25" s="87">
        <v>9900348</v>
      </c>
      <c r="D25" s="91"/>
      <c r="E25" s="94">
        <f>E26</f>
        <v>0</v>
      </c>
      <c r="F25" s="88">
        <f>F26</f>
        <v>0</v>
      </c>
      <c r="G25" s="95">
        <f>G26</f>
        <v>0</v>
      </c>
    </row>
    <row r="26" spans="1:7" ht="24.75" customHeight="1" thickBot="1">
      <c r="A26" s="48" t="s">
        <v>148</v>
      </c>
      <c r="B26" s="46">
        <v>791</v>
      </c>
      <c r="C26" s="46">
        <v>9900348</v>
      </c>
      <c r="D26" s="89">
        <v>800</v>
      </c>
      <c r="E26" s="96"/>
      <c r="F26" s="55"/>
      <c r="G26" s="55"/>
    </row>
    <row r="27" spans="1:7" ht="38.25" customHeight="1" thickBot="1">
      <c r="A27" s="49" t="s">
        <v>47</v>
      </c>
      <c r="B27" s="46">
        <v>791</v>
      </c>
      <c r="C27" s="46">
        <v>9900750</v>
      </c>
      <c r="D27" s="46"/>
      <c r="E27" s="54">
        <f>SUM(E28)</f>
        <v>10</v>
      </c>
      <c r="F27" s="54">
        <f>SUM(F28)</f>
        <v>10</v>
      </c>
      <c r="G27" s="54">
        <f>SUM(G28)</f>
        <v>10</v>
      </c>
    </row>
    <row r="28" spans="1:7" ht="24.75" customHeight="1" thickBot="1">
      <c r="A28" s="49" t="s">
        <v>148</v>
      </c>
      <c r="B28" s="46">
        <v>791</v>
      </c>
      <c r="C28" s="46">
        <v>9900750</v>
      </c>
      <c r="D28" s="46">
        <v>800</v>
      </c>
      <c r="E28" s="55">
        <f>10000/1000</f>
        <v>10</v>
      </c>
      <c r="F28" s="55">
        <f>10000/1000</f>
        <v>10</v>
      </c>
      <c r="G28" s="55">
        <f>10000/1000</f>
        <v>10</v>
      </c>
    </row>
    <row r="29" spans="1:7" ht="57" thickBot="1">
      <c r="A29" s="49" t="s">
        <v>51</v>
      </c>
      <c r="B29" s="46">
        <v>791</v>
      </c>
      <c r="C29" s="46">
        <v>9905118</v>
      </c>
      <c r="D29" s="46"/>
      <c r="E29" s="54">
        <f>E30+E31</f>
        <v>70.199999999999989</v>
      </c>
      <c r="F29" s="54"/>
      <c r="G29" s="54"/>
    </row>
    <row r="30" spans="1:7" ht="78" customHeight="1" thickBot="1">
      <c r="A30" s="48" t="s">
        <v>115</v>
      </c>
      <c r="B30" s="46">
        <v>791</v>
      </c>
      <c r="C30" s="46">
        <v>9905118</v>
      </c>
      <c r="D30" s="46">
        <v>100</v>
      </c>
      <c r="E30" s="55">
        <v>65.599999999999994</v>
      </c>
      <c r="F30" s="55"/>
      <c r="G30" s="55"/>
    </row>
    <row r="31" spans="1:7" ht="37.5" customHeight="1" thickBot="1">
      <c r="A31" s="49" t="s">
        <v>116</v>
      </c>
      <c r="B31" s="46">
        <v>791</v>
      </c>
      <c r="C31" s="46">
        <v>9905118</v>
      </c>
      <c r="D31" s="46">
        <v>200</v>
      </c>
      <c r="E31" s="55">
        <v>4.5999999999999996</v>
      </c>
      <c r="F31" s="55"/>
      <c r="G31" s="55"/>
    </row>
    <row r="32" spans="1:7" ht="33" customHeight="1" thickBot="1">
      <c r="A32" s="48" t="s">
        <v>118</v>
      </c>
      <c r="B32" s="46">
        <v>791</v>
      </c>
      <c r="C32" s="46">
        <v>9909999</v>
      </c>
      <c r="D32" s="50"/>
      <c r="E32" s="55"/>
      <c r="F32" s="54">
        <f>F33</f>
        <v>27.7</v>
      </c>
      <c r="G32" s="54">
        <f>G33</f>
        <v>56.4</v>
      </c>
    </row>
    <row r="33" spans="1:7" ht="18.75" customHeight="1" thickBot="1">
      <c r="A33" s="48" t="s">
        <v>149</v>
      </c>
      <c r="B33" s="46">
        <v>791</v>
      </c>
      <c r="C33" s="46">
        <v>9909999</v>
      </c>
      <c r="D33" s="46">
        <v>900</v>
      </c>
      <c r="E33" s="55"/>
      <c r="F33" s="55">
        <v>27.7</v>
      </c>
      <c r="G33" s="55">
        <v>56.4</v>
      </c>
    </row>
    <row r="34" spans="1:7" ht="20.25" customHeight="1">
      <c r="A34" s="51"/>
    </row>
    <row r="35" spans="1:7" ht="33.75" customHeight="1"/>
    <row r="36" spans="1:7" ht="22.5" customHeight="1"/>
    <row r="37" spans="1:7" ht="53.25" customHeight="1"/>
    <row r="38" spans="1:7" ht="72.75" customHeight="1"/>
    <row r="39" spans="1:7" ht="18.75" customHeight="1"/>
    <row r="40" spans="1:7" ht="33" customHeight="1"/>
    <row r="41" spans="1:7" ht="50.25" customHeight="1"/>
    <row r="42" spans="1:7" ht="31.5" customHeight="1"/>
    <row r="43" spans="1:7" ht="18.75" customHeight="1"/>
    <row r="46" spans="1:7" ht="37.5" customHeight="1"/>
    <row r="47" spans="1:7" ht="33.75" customHeight="1"/>
    <row r="48" spans="1:7" ht="33.75" customHeight="1"/>
    <row r="49" ht="21" customHeight="1"/>
    <row r="50" ht="24" customHeight="1"/>
    <row r="51" ht="17.25" customHeight="1"/>
    <row r="52" ht="35.25" customHeight="1"/>
    <row r="53" ht="33" customHeight="1"/>
    <row r="54" ht="33.75" customHeight="1"/>
    <row r="55" ht="18.75" customHeight="1"/>
    <row r="56" ht="15.75" customHeight="1"/>
    <row r="58" ht="19.5" customHeight="1"/>
    <row r="59" ht="32.25" customHeight="1"/>
    <row r="60" ht="33.75" customHeight="1"/>
    <row r="61" ht="33.75" customHeight="1"/>
    <row r="62" ht="36" customHeight="1"/>
    <row r="63" ht="34.5" customHeight="1"/>
    <row r="64" ht="36.75" customHeight="1"/>
    <row r="65" spans="1:1" ht="36.75" customHeight="1"/>
    <row r="67" spans="1:1" ht="19.5" customHeight="1"/>
    <row r="68" spans="1:1" ht="21" customHeight="1"/>
    <row r="69" spans="1:1" ht="21" customHeight="1"/>
    <row r="70" spans="1:1" ht="23.25" customHeight="1"/>
    <row r="72" spans="1:1" ht="15.75">
      <c r="A72" s="19"/>
    </row>
    <row r="73" spans="1:1" ht="15.75">
      <c r="A73" s="19"/>
    </row>
    <row r="74" spans="1:1">
      <c r="A74" s="30"/>
    </row>
  </sheetData>
  <mergeCells count="4">
    <mergeCell ref="E5:G5"/>
    <mergeCell ref="A3:G3"/>
    <mergeCell ref="E1:G1"/>
    <mergeCell ref="F4:G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ср-ср финпл прил1</vt:lpstr>
      <vt:lpstr>ср-ср финпл пр2</vt:lpstr>
      <vt:lpstr>доход!Область_печати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2015-11-20T05:26:31Z</dcterms:modified>
</cp:coreProperties>
</file>